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RV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<sst xmlns="http://schemas.openxmlformats.org/spreadsheetml/2006/main" count="370" uniqueCount="25">
  <si>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</si>
  <si>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</si>
  <si>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</si>
  <si>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</si>
  <si>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</si>
  <si>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</si>
  <si>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</si>
  <si>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</si>
  <si>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</si>
  <si>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</si>
  <si>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</si>
  <si>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</si>
  <si>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</si>
  <si>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</si>
  <si>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</si>
  <si>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</si>
  <si>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</si>
  <si>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</si>
  <si>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</si>
  <si>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</si>
  <si>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</si>
  <si>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</si>
  <si>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TRV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</si>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</sst>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</cellXfs>
  <cellStyles count="4">
    <cellStyle name="Normal" xfId="0" builtinId="0"/>
    <cellStyle name="Normal_data" xfId="3"/>
    <cellStyle name="Normal_TOK_data" xfId="1"/>
    <cellStyle name="Normal_TRV_data" xfId="2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1458548.44774521</v>
      </c>
    </row>
    <row r="4" spans="1:33">
      <c r="A4" s="1" t="s">
        <v>24</v>
      </c>
      <c r="B4" s="33">
        <f>SUM(data!D2:D200)</f>
        <v>109203.56732470232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4" t="s">
        <v>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6"/>
      <c r="N8" s="4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8"/>
      <c r="B9" s="49"/>
      <c r="C9" s="40" t="s">
        <v>6</v>
      </c>
      <c r="D9" s="40"/>
      <c r="E9" s="41" t="s">
        <v>7</v>
      </c>
      <c r="F9" s="41"/>
      <c r="G9" s="42" t="s">
        <v>9</v>
      </c>
      <c r="H9" s="42"/>
      <c r="I9" s="43" t="s">
        <v>10</v>
      </c>
      <c r="J9" s="43"/>
      <c r="K9" s="49" t="s">
        <v>18</v>
      </c>
      <c r="L9" s="51"/>
      <c r="M9" s="52" t="s">
        <v>8</v>
      </c>
      <c r="N9" s="5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50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384.551034188279</v>
      </c>
      <c r="D11" s="23">
        <f>C11/($K$20+$M$20)</f>
        <v>3.5905045320551595E-3</v>
      </c>
      <c r="E11" s="10">
        <f t="array" ref="E11">SUM(IF(data!A2:A200="21-40 years",IF(data!B2:B200="30-70%",IF(data!C2:C200="Moderate (11-30%)",data!D2:D200,0),0),0))</f>
        <v>253.41341496824168</v>
      </c>
      <c r="F11" s="23">
        <f>E11/($K$20+$M$20)</f>
        <v>2.3660891118070992E-3</v>
      </c>
      <c r="G11" s="10">
        <f t="array" ref="G11">SUM(IF(data!A2:A200="21-40 years",IF(data!B2:B200="30-70%",IF(data!C2:C200="Severe (31-50%)",data!D2:D200,0),0),0))</f>
        <v>328.55251221472673</v>
      </c>
      <c r="H11" s="23">
        <f>G11/($K$20+$M$20)</f>
        <v>3.0676533912206557E-3</v>
      </c>
      <c r="I11" s="10">
        <f t="array" ref="I11">SUM(IF(data!A2:A200="21-40 years",IF(data!B2:B200="30-70%",IF(data!C2:C200="Very Severe (&gt;50%)",data!D2:D200,0),0),0))</f>
        <v>821.56727967281563</v>
      </c>
      <c r="J11" s="23">
        <f>I11/($K$20+$M$20)</f>
        <v>7.6708701285385424E-3</v>
      </c>
      <c r="K11" s="11">
        <f>SUM(C11,E11,G11,I11)</f>
        <v>1788.084241044063</v>
      </c>
      <c r="L11" s="29">
        <f>K11/($K$20+$M$20)</f>
        <v>1.6695117163621456E-2</v>
      </c>
      <c r="M11" s="31">
        <f t="array" ref="M11">SUM(IF(data!A2:A200="21-40 years",IF(data!B2:B200="30-70%",IF(data!C2:C200="No Attack",data!D2:D200,0),0),0))</f>
        <v>1822.3644904117443</v>
      </c>
      <c r="N11" s="25">
        <f>M11/($K$20+$M$20)</f>
        <v>1.7015187530808086E-2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9"/>
      <c r="B12" s="9" t="s">
        <v>5</v>
      </c>
      <c r="C12" s="10">
        <f t="array" ref="C12">SUM(IF(data!A2:A200="21-40 years",IF(data!B2:B200="&gt;70%",IF(data!C2:C200="Light (&lt;11%)",data!D2:D200,0),0),0))</f>
        <v>196.68704673826886</v>
      </c>
      <c r="D12" s="23">
        <f>C12/($K$20+$M$20)</f>
        <v>1.8364421622242622E-3</v>
      </c>
      <c r="E12" s="10">
        <f t="array" ref="E12">SUM(IF(data!A2:A200="21-40 years",IF(data!B2:B200="&gt;70%",IF(data!C2:C200="Moderate (11-30%)",data!D2:D200,0),0),0))</f>
        <v>310.48248095830814</v>
      </c>
      <c r="F12" s="23">
        <f>E12/($K$20+$M$20)</f>
        <v>2.8989357871775385E-3</v>
      </c>
      <c r="G12" s="10">
        <f t="array" ref="G12">SUM(IF(data!A2:A200="21-40 years",IF(data!B2:B200="&gt;70%",IF(data!C2:C200="Severe (31-50%)",data!D2:D200,0),0),0))</f>
        <v>221.74445151691441</v>
      </c>
      <c r="H12" s="23">
        <f>G12/($K$20+$M$20)</f>
        <v>2.0703999920586714E-3</v>
      </c>
      <c r="I12" s="10">
        <f t="array" ref="I12">SUM(IF(data!A2:A200="21-40 years",IF(data!B2:B200="&gt;70%",IF(data!C2:C200="Very Severe (&gt;50%)",data!D2:D200,0),0),0))</f>
        <v>866.85924197748739</v>
      </c>
      <c r="J12" s="23">
        <f>I12/($K$20+$M$20)</f>
        <v>8.0937554713483989E-3</v>
      </c>
      <c r="K12" s="11">
        <f>SUM(C12,E12,G12,I12)</f>
        <v>1595.7732211909788</v>
      </c>
      <c r="L12" s="29">
        <f>K12/($K$20+$M$20)</f>
        <v>1.4899533412808872E-2</v>
      </c>
      <c r="M12" s="31">
        <f t="array" ref="M12">SUM(IF(data!A2:A200="21-40 years",IF(data!B2:B200="&gt;70%",IF(data!C2:C200="No Attack",data!D2:D200,0),0),0))</f>
        <v>1051.2324573643252</v>
      </c>
      <c r="N12" s="25">
        <f>M12/($K$20+$M$20)</f>
        <v>9.8152249424509185E-3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8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362.01260808234417</v>
      </c>
      <c r="D14" s="23">
        <f>C14/($K$20+$M$20)</f>
        <v>3.3800660885607435E-3</v>
      </c>
      <c r="E14" s="10">
        <f t="array" ref="E14">SUM(IF(data!A2:A200="41-60 years",IF(data!B2:B200="30-70%",IF(data!C2:C200="Moderate (11-30%)",data!D2:D200,0),0),0))</f>
        <v>200.02195002166602</v>
      </c>
      <c r="F14" s="23">
        <f>E14/($K$20+$M$20)</f>
        <v>1.8675797338037487E-3</v>
      </c>
      <c r="G14" s="10">
        <f t="array" ref="G14">SUM(IF(data!A2:A200="41-60 years",IF(data!B2:B200="30-70%",IF(data!C2:C200="Severe (31-50%)",data!D2:D200,0),0),0))</f>
        <v>452.70757919634673</v>
      </c>
      <c r="H14" s="23">
        <f>G14/($K$20+$M$20)</f>
        <v>4.226873601396613E-3</v>
      </c>
      <c r="I14" s="10">
        <f t="array" ref="I14">SUM(IF(data!A2:A200="41-60 years",IF(data!B2:B200="30-70%",IF(data!C2:C200="Very Severe (&gt;50%)",data!D2:D200,0),0),0))</f>
        <v>619.75403764173518</v>
      </c>
      <c r="J14" s="23">
        <f>I14/($K$20+$M$20)</f>
        <v>5.7865653270422496E-3</v>
      </c>
      <c r="K14" s="11">
        <f>SUM(C14,E14,G14,I14)</f>
        <v>1634.4961749420922</v>
      </c>
      <c r="L14" s="29">
        <f>K14/($K$20+$M$20)</f>
        <v>1.5261084750803356E-2</v>
      </c>
      <c r="M14" s="31">
        <f t="array" ref="M14">SUM(IF(data!A2:A200="41-60 years",IF(data!B2:B200="30-70%",IF(data!C2:C200="No Attack",data!D2:D200,0),0),0))</f>
        <v>1120.9013987741591</v>
      </c>
      <c r="N14" s="25">
        <f>M14/($K$20+$M$20)</f>
        <v>1.0465715066352185E-2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9"/>
      <c r="B15" s="9" t="s">
        <v>5</v>
      </c>
      <c r="C15" s="10">
        <f t="array" ref="C15">SUM(IF(data!A2:A200="41-60 years",IF(data!B2:B200="&gt;70%",IF(data!C2:C200="Light (&lt;11%)",data!D2:D200,0),0),0))</f>
        <v>167.03228616447973</v>
      </c>
      <c r="D15" s="23">
        <f>C15/($K$20+$M$20)</f>
        <v>1.5595594008452633E-3</v>
      </c>
      <c r="E15" s="10">
        <f t="array" ref="E15">SUM(IF(data!A2:A200="41-60 years",IF(data!B2:B200="&gt;70%",IF(data!C2:C200="Moderate (11-30%)",data!D2:D200,0),0),0))</f>
        <v>184.76309729119274</v>
      </c>
      <c r="F15" s="23">
        <f>E15/($K$20+$M$20)</f>
        <v>1.7251097492973428E-3</v>
      </c>
      <c r="G15" s="10">
        <f t="array" ref="G15">SUM(IF(data!A2:A200="41-60 years",IF(data!B2:B200="&gt;70%",IF(data!C2:C200="Severe (31-50%)",data!D2:D200,0),0),0))</f>
        <v>212.60912660306673</v>
      </c>
      <c r="H15" s="23">
        <f>G15/($K$20+$M$20)</f>
        <v>1.9851046148814848E-3</v>
      </c>
      <c r="I15" s="10">
        <f t="array" ref="I15">SUM(IF(data!A2:A200="41-60 years",IF(data!B2:B200="&gt;70%",IF(data!C2:C200="Very Severe (&gt;50%)",data!D2:D200,0),0),0))</f>
        <v>1526.9538113431859</v>
      </c>
      <c r="J15" s="23">
        <f>I15/($K$20+$M$20)</f>
        <v>1.4256975258015607E-2</v>
      </c>
      <c r="K15" s="11">
        <f>SUM(C15,E15,G15,I15)</f>
        <v>2091.358321401925</v>
      </c>
      <c r="L15" s="29">
        <f>K15/($K$20+$M$20)</f>
        <v>1.9526749023039698E-2</v>
      </c>
      <c r="M15" s="31">
        <f t="array" ref="M15">SUM(IF(data!A2:A200="41-60 years",IF(data!B2:B200="&gt;70%",IF(data!C2:C200="No Attack",data!D2:D200,0),0),0))</f>
        <v>528.71121284683204</v>
      </c>
      <c r="N15" s="25">
        <f>M15/($K$20+$M$20)</f>
        <v>4.9365099482361272E-3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8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2234.0112595535938</v>
      </c>
      <c r="D17" s="23">
        <f>C17/($K$20+$M$20)</f>
        <v>2.0858681524601446E-2</v>
      </c>
      <c r="E17" s="10">
        <f t="array" ref="E17">SUM(IF(data!A2:A200="&gt;60 years",IF(data!B2:B200="30-70%",IF(data!C2:C200="Moderate (11-30%)",data!D2:D200,0),0),0))</f>
        <v>2896.628683738888</v>
      </c>
      <c r="F17" s="23">
        <f>E17/($K$20+$M$20)</f>
        <v>2.7045456888703506E-2</v>
      </c>
      <c r="G17" s="10">
        <f t="array" ref="G17">SUM(IF(data!A2:A200="&gt;60 years",IF(data!B2:B200="30-70%",IF(data!C2:C200="Severe (31-50%)",data!D2:D200,0),0),0))</f>
        <v>3581.7795704464856</v>
      </c>
      <c r="H17" s="23">
        <f>G17/($K$20+$M$20)</f>
        <v>3.3442624351945296E-2</v>
      </c>
      <c r="I17" s="10">
        <f t="array" ref="I17">SUM(IF(data!A2:A200="&gt;60 years",IF(data!B2:B200="30-70%",IF(data!C2:C200="Very Severe (&gt;50%)",data!D2:D200,0),0),0))</f>
        <v>26748.186017312986</v>
      </c>
      <c r="J17" s="23">
        <f>I17/($K$20+$M$20)</f>
        <v>0.24974444113026384</v>
      </c>
      <c r="K17" s="11">
        <f>SUM(C17,E17,G17,I17)</f>
        <v>35460.605531051951</v>
      </c>
      <c r="L17" s="29">
        <f>K17/($K$20+$M$20)</f>
        <v>0.33109120389551405</v>
      </c>
      <c r="M17" s="31">
        <f t="array" ref="M17">SUM(IF(data!A2:A200="&gt;60 years",IF(data!B2:B200="30-70%",IF(data!C2:C200="No Attack",data!D2:D200,0),0),0))</f>
        <v>15656.774673986645</v>
      </c>
      <c r="N17" s="25">
        <f>M17/($K$20+$M$20)</f>
        <v>0.14618533153337421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9"/>
      <c r="B18" s="9" t="s">
        <v>5</v>
      </c>
      <c r="C18" s="10">
        <f t="array" ref="C18">SUM(IF(data!A2:A200="&gt;60 years",IF(data!B2:B200="&gt;70%",IF(data!C2:C200="Light (&lt;11%)",data!D2:D200,0),0),0))</f>
        <v>1921.3015627984457</v>
      </c>
      <c r="D18" s="23">
        <f>C18/($K$20+$M$20)</f>
        <v>1.7938950504278066E-2</v>
      </c>
      <c r="E18" s="10">
        <f t="array" ref="E18">SUM(IF(data!A2:A200="&gt;60 years",IF(data!B2:B200="&gt;70%",IF(data!C2:C200="Moderate (11-30%)",data!D2:D200,0),0),0))</f>
        <v>2983.0408428809469</v>
      </c>
      <c r="F18" s="23">
        <f>E18/($K$20+$M$20)</f>
        <v>2.7852276326022527E-2</v>
      </c>
      <c r="G18" s="10">
        <f t="array" ref="G18">SUM(IF(data!A2:A200="&gt;60 years",IF(data!B2:B200="&gt;70%",IF(data!C2:C200="Severe (31-50%)",data!D2:D200,0),0),0))</f>
        <v>3151.6875359110936</v>
      </c>
      <c r="H18" s="23">
        <f>G18/($K$20+$M$20)</f>
        <v>2.9426909240270228E-2</v>
      </c>
      <c r="I18" s="10">
        <f t="array" ref="I18">SUM(IF(data!A2:A200="&gt;60 years",IF(data!B2:B200="&gt;70%",IF(data!C2:C200="Very Severe (&gt;50%)",data!D2:D200,0),0),0))</f>
        <v>27251.566855099605</v>
      </c>
      <c r="J18" s="23">
        <f>I18/($K$20+$M$20)</f>
        <v>0.2544444445595555</v>
      </c>
      <c r="K18" s="11">
        <f>SUM(C18,E18,G18,I18)</f>
        <v>35307.596796690093</v>
      </c>
      <c r="L18" s="29">
        <f>K18/($K$20+$M$20)</f>
        <v>0.32966258063012638</v>
      </c>
      <c r="M18" s="31">
        <f t="array" ref="M18">SUM(IF(data!A2:A200="&gt;60 years",IF(data!B2:B200="&gt;70%",IF(data!C2:C200="No Attack",data!D2:D200,0),0),0))</f>
        <v>9044.3292466439107</v>
      </c>
      <c r="N18" s="25">
        <f>M18/($K$20+$M$20)</f>
        <v>8.4445762102864669E-2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5265.5957975254114</v>
      </c>
      <c r="D20" s="26">
        <f>C20/($K$20+$M$20)</f>
        <v>4.9164204212564941E-2</v>
      </c>
      <c r="E20" s="27">
        <f>SUM(E11:E18)</f>
        <v>6828.3504698592433</v>
      </c>
      <c r="F20" s="26">
        <f>E20/($K$20+$M$20)</f>
        <v>6.375544759681176E-2</v>
      </c>
      <c r="G20" s="27">
        <f>SUM(G11:G18)</f>
        <v>7949.080775888634</v>
      </c>
      <c r="H20" s="26">
        <f>G20/($K$20+$M$20)</f>
        <v>7.4219565191772946E-2</v>
      </c>
      <c r="I20" s="27">
        <f>SUM(I11:I18)</f>
        <v>57834.887243047815</v>
      </c>
      <c r="J20" s="26">
        <f>I20/($K$20+$M$20)</f>
        <v>0.53999705187476421</v>
      </c>
      <c r="K20" s="27">
        <f>SUM(K11:K18)</f>
        <v>77877.914286321102</v>
      </c>
      <c r="L20" s="30">
        <f>SUM(L11:L18)</f>
        <v>0.72713626887591376</v>
      </c>
      <c r="M20" s="32">
        <f>SUM(M11:M18)</f>
        <v>29224.313480027617</v>
      </c>
      <c r="N20" s="24">
        <f>SUM(N11:N18)</f>
        <v>0.27286373112408618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9"/>
  <sheetViews>
    <sheetView topLeftCell="A86" workbookViewId="0">
      <selection activeCell="A111" sqref="A111"/>
    </sheetView>
  </sheetViews>
  <sheetFormatPr defaultColWidth="16.33203125" defaultRowHeight="14.4"/>
  <sheetData>
    <row r="1" spans="1:4">
      <c r="A1" s="54" t="s">
        <v>0</v>
      </c>
      <c r="B1" s="54" t="s">
        <v>1</v>
      </c>
      <c r="C1" s="54" t="s">
        <v>2</v>
      </c>
      <c r="D1" s="54" t="s">
        <v>3</v>
      </c>
    </row>
    <row r="2" spans="1:4">
      <c r="A2" s="55" t="s">
        <v>23</v>
      </c>
      <c r="B2" s="55" t="s">
        <v>5</v>
      </c>
      <c r="C2" s="55" t="s">
        <v>6</v>
      </c>
      <c r="D2" s="56">
        <v>22.154187953387357</v>
      </c>
    </row>
    <row r="3" spans="1:4" ht="28.8">
      <c r="A3" s="55" t="s">
        <v>23</v>
      </c>
      <c r="B3" s="55" t="s">
        <v>5</v>
      </c>
      <c r="C3" s="55" t="s">
        <v>7</v>
      </c>
      <c r="D3" s="56">
        <v>37.204720182611347</v>
      </c>
    </row>
    <row r="4" spans="1:4">
      <c r="A4" s="55" t="s">
        <v>23</v>
      </c>
      <c r="B4" s="55" t="s">
        <v>5</v>
      </c>
      <c r="C4" s="55" t="s">
        <v>8</v>
      </c>
      <c r="D4" s="56">
        <v>297.14118210783852</v>
      </c>
    </row>
    <row r="5" spans="1:4">
      <c r="A5" s="55" t="s">
        <v>23</v>
      </c>
      <c r="B5" s="55" t="s">
        <v>5</v>
      </c>
      <c r="C5" s="55" t="s">
        <v>8</v>
      </c>
      <c r="D5" s="56">
        <v>23.50587900042499</v>
      </c>
    </row>
    <row r="6" spans="1:4">
      <c r="A6" s="55" t="s">
        <v>23</v>
      </c>
      <c r="B6" s="55" t="s">
        <v>5</v>
      </c>
      <c r="C6" s="55" t="s">
        <v>8</v>
      </c>
      <c r="D6" s="56">
        <v>4.5287578173790282</v>
      </c>
    </row>
    <row r="7" spans="1:4">
      <c r="A7" s="55" t="s">
        <v>23</v>
      </c>
      <c r="B7" s="55" t="s">
        <v>5</v>
      </c>
      <c r="C7" s="55" t="s">
        <v>9</v>
      </c>
      <c r="D7" s="56">
        <v>17.844684766383235</v>
      </c>
    </row>
    <row r="8" spans="1:4" ht="28.8">
      <c r="A8" s="55" t="s">
        <v>23</v>
      </c>
      <c r="B8" s="55" t="s">
        <v>5</v>
      </c>
      <c r="C8" s="55" t="s">
        <v>10</v>
      </c>
      <c r="D8" s="56">
        <v>8.7521460004809057</v>
      </c>
    </row>
    <row r="9" spans="1:4" ht="28.8">
      <c r="A9" s="55" t="s">
        <v>23</v>
      </c>
      <c r="B9" s="55" t="s">
        <v>5</v>
      </c>
      <c r="C9" s="55" t="s">
        <v>10</v>
      </c>
      <c r="D9" s="56">
        <v>44.921754325255442</v>
      </c>
    </row>
    <row r="10" spans="1:4">
      <c r="A10" s="55" t="s">
        <v>23</v>
      </c>
      <c r="B10" s="55" t="s">
        <v>11</v>
      </c>
      <c r="C10" s="55" t="s">
        <v>6</v>
      </c>
      <c r="D10" s="56">
        <v>12.131966657218292</v>
      </c>
    </row>
    <row r="11" spans="1:4" ht="28.8">
      <c r="A11" s="55" t="s">
        <v>23</v>
      </c>
      <c r="B11" s="55" t="s">
        <v>11</v>
      </c>
      <c r="C11" s="55" t="s">
        <v>7</v>
      </c>
      <c r="D11" s="56">
        <v>71.199123142113066</v>
      </c>
    </row>
    <row r="12" spans="1:4">
      <c r="A12" s="55" t="s">
        <v>23</v>
      </c>
      <c r="B12" s="55" t="s">
        <v>11</v>
      </c>
      <c r="C12" s="55" t="s">
        <v>8</v>
      </c>
      <c r="D12" s="56">
        <v>1337.9349698089936</v>
      </c>
    </row>
    <row r="13" spans="1:4">
      <c r="A13" s="55" t="s">
        <v>23</v>
      </c>
      <c r="B13" s="55" t="s">
        <v>11</v>
      </c>
      <c r="C13" s="55" t="s">
        <v>8</v>
      </c>
      <c r="D13" s="56">
        <v>63.123660268185688</v>
      </c>
    </row>
    <row r="14" spans="1:4">
      <c r="A14" s="55" t="s">
        <v>23</v>
      </c>
      <c r="B14" s="55" t="s">
        <v>11</v>
      </c>
      <c r="C14" s="55" t="s">
        <v>8</v>
      </c>
      <c r="D14" s="56">
        <v>44.143193971766756</v>
      </c>
    </row>
    <row r="15" spans="1:4">
      <c r="A15" s="55" t="s">
        <v>23</v>
      </c>
      <c r="B15" s="55" t="s">
        <v>11</v>
      </c>
      <c r="C15" s="55" t="s">
        <v>8</v>
      </c>
      <c r="D15" s="56">
        <v>23.692835678695332</v>
      </c>
    </row>
    <row r="16" spans="1:4">
      <c r="A16" s="55" t="s">
        <v>23</v>
      </c>
      <c r="B16" s="55" t="s">
        <v>11</v>
      </c>
      <c r="C16" s="55" t="s">
        <v>9</v>
      </c>
      <c r="D16" s="56">
        <v>20.152897399568513</v>
      </c>
    </row>
    <row r="17" spans="1:4" ht="28.8">
      <c r="A17" s="55" t="s">
        <v>23</v>
      </c>
      <c r="B17" s="55" t="s">
        <v>11</v>
      </c>
      <c r="C17" s="55" t="s">
        <v>10</v>
      </c>
      <c r="D17" s="56">
        <v>72.907599273300846</v>
      </c>
    </row>
    <row r="18" spans="1:4">
      <c r="A18" s="55" t="s">
        <v>4</v>
      </c>
      <c r="B18" s="55" t="s">
        <v>5</v>
      </c>
      <c r="C18" s="55" t="s">
        <v>6</v>
      </c>
      <c r="D18" s="56">
        <v>90.361318504643066</v>
      </c>
    </row>
    <row r="19" spans="1:4">
      <c r="A19" s="55" t="s">
        <v>4</v>
      </c>
      <c r="B19" s="55" t="s">
        <v>5</v>
      </c>
      <c r="C19" s="55" t="s">
        <v>6</v>
      </c>
      <c r="D19" s="56">
        <v>302.41691507900924</v>
      </c>
    </row>
    <row r="20" spans="1:4">
      <c r="A20" s="55" t="s">
        <v>4</v>
      </c>
      <c r="B20" s="55" t="s">
        <v>5</v>
      </c>
      <c r="C20" s="55" t="s">
        <v>6</v>
      </c>
      <c r="D20" s="56">
        <v>1528.5233292147934</v>
      </c>
    </row>
    <row r="21" spans="1:4" ht="28.8">
      <c r="A21" s="55" t="s">
        <v>4</v>
      </c>
      <c r="B21" s="55" t="s">
        <v>5</v>
      </c>
      <c r="C21" s="55" t="s">
        <v>7</v>
      </c>
      <c r="D21" s="56">
        <v>294.79651517022774</v>
      </c>
    </row>
    <row r="22" spans="1:4" ht="28.8">
      <c r="A22" s="55" t="s">
        <v>4</v>
      </c>
      <c r="B22" s="55" t="s">
        <v>5</v>
      </c>
      <c r="C22" s="55" t="s">
        <v>7</v>
      </c>
      <c r="D22" s="56">
        <v>362.81479418562986</v>
      </c>
    </row>
    <row r="23" spans="1:4" ht="28.8">
      <c r="A23" s="55" t="s">
        <v>4</v>
      </c>
      <c r="B23" s="55" t="s">
        <v>5</v>
      </c>
      <c r="C23" s="55" t="s">
        <v>7</v>
      </c>
      <c r="D23" s="56">
        <v>2325.429533525089</v>
      </c>
    </row>
    <row r="24" spans="1:4">
      <c r="A24" s="55" t="s">
        <v>4</v>
      </c>
      <c r="B24" s="55" t="s">
        <v>5</v>
      </c>
      <c r="C24" s="55" t="s">
        <v>8</v>
      </c>
      <c r="D24" s="56">
        <v>8652.3324439370808</v>
      </c>
    </row>
    <row r="25" spans="1:4">
      <c r="A25" s="55" t="s">
        <v>4</v>
      </c>
      <c r="B25" s="55" t="s">
        <v>5</v>
      </c>
      <c r="C25" s="55" t="s">
        <v>8</v>
      </c>
      <c r="D25" s="56">
        <v>22.741885517688857</v>
      </c>
    </row>
    <row r="26" spans="1:4">
      <c r="A26" s="55" t="s">
        <v>4</v>
      </c>
      <c r="B26" s="55" t="s">
        <v>5</v>
      </c>
      <c r="C26" s="55" t="s">
        <v>8</v>
      </c>
      <c r="D26" s="56">
        <v>108.51834181325906</v>
      </c>
    </row>
    <row r="27" spans="1:4">
      <c r="A27" s="55" t="s">
        <v>4</v>
      </c>
      <c r="B27" s="55" t="s">
        <v>5</v>
      </c>
      <c r="C27" s="55" t="s">
        <v>8</v>
      </c>
      <c r="D27" s="56">
        <v>260.73657537588252</v>
      </c>
    </row>
    <row r="28" spans="1:4">
      <c r="A28" s="55" t="s">
        <v>4</v>
      </c>
      <c r="B28" s="55" t="s">
        <v>5</v>
      </c>
      <c r="C28" s="55" t="s">
        <v>9</v>
      </c>
      <c r="D28" s="56">
        <v>541.63261852684695</v>
      </c>
    </row>
    <row r="29" spans="1:4">
      <c r="A29" s="55" t="s">
        <v>4</v>
      </c>
      <c r="B29" s="55" t="s">
        <v>5</v>
      </c>
      <c r="C29" s="55" t="s">
        <v>9</v>
      </c>
      <c r="D29" s="56">
        <v>671.16635775554755</v>
      </c>
    </row>
    <row r="30" spans="1:4">
      <c r="A30" s="55" t="s">
        <v>4</v>
      </c>
      <c r="B30" s="55" t="s">
        <v>5</v>
      </c>
      <c r="C30" s="55" t="s">
        <v>9</v>
      </c>
      <c r="D30" s="56">
        <v>1938.8885596286991</v>
      </c>
    </row>
    <row r="31" spans="1:4" ht="28.8">
      <c r="A31" s="55" t="s">
        <v>4</v>
      </c>
      <c r="B31" s="55" t="s">
        <v>5</v>
      </c>
      <c r="C31" s="55" t="s">
        <v>10</v>
      </c>
      <c r="D31" s="56">
        <v>4375.1139266183345</v>
      </c>
    </row>
    <row r="32" spans="1:4" ht="28.8">
      <c r="A32" s="55" t="s">
        <v>4</v>
      </c>
      <c r="B32" s="55" t="s">
        <v>5</v>
      </c>
      <c r="C32" s="55" t="s">
        <v>10</v>
      </c>
      <c r="D32" s="56">
        <v>3794.1565358219868</v>
      </c>
    </row>
    <row r="33" spans="1:4" ht="28.8">
      <c r="A33" s="55" t="s">
        <v>4</v>
      </c>
      <c r="B33" s="55" t="s">
        <v>5</v>
      </c>
      <c r="C33" s="55" t="s">
        <v>10</v>
      </c>
      <c r="D33" s="56">
        <v>19082.296392659282</v>
      </c>
    </row>
    <row r="34" spans="1:4">
      <c r="A34" s="55" t="s">
        <v>4</v>
      </c>
      <c r="B34" s="55" t="s">
        <v>11</v>
      </c>
      <c r="C34" s="55" t="s">
        <v>6</v>
      </c>
      <c r="D34" s="56">
        <v>143.71619113826785</v>
      </c>
    </row>
    <row r="35" spans="1:4">
      <c r="A35" s="55" t="s">
        <v>4</v>
      </c>
      <c r="B35" s="55" t="s">
        <v>11</v>
      </c>
      <c r="C35" s="55" t="s">
        <v>6</v>
      </c>
      <c r="D35" s="56">
        <v>685.16520793665347</v>
      </c>
    </row>
    <row r="36" spans="1:4">
      <c r="A36" s="55" t="s">
        <v>4</v>
      </c>
      <c r="B36" s="55" t="s">
        <v>11</v>
      </c>
      <c r="C36" s="55" t="s">
        <v>6</v>
      </c>
      <c r="D36" s="56">
        <v>1405.1298604786725</v>
      </c>
    </row>
    <row r="37" spans="1:4" ht="28.8">
      <c r="A37" s="55" t="s">
        <v>4</v>
      </c>
      <c r="B37" s="55" t="s">
        <v>11</v>
      </c>
      <c r="C37" s="55" t="s">
        <v>7</v>
      </c>
      <c r="D37" s="56">
        <v>842.86190627149836</v>
      </c>
    </row>
    <row r="38" spans="1:4" ht="28.8">
      <c r="A38" s="55" t="s">
        <v>4</v>
      </c>
      <c r="B38" s="55" t="s">
        <v>11</v>
      </c>
      <c r="C38" s="55" t="s">
        <v>7</v>
      </c>
      <c r="D38" s="56">
        <v>766.65716434710419</v>
      </c>
    </row>
    <row r="39" spans="1:4" ht="28.8">
      <c r="A39" s="55" t="s">
        <v>4</v>
      </c>
      <c r="B39" s="55" t="s">
        <v>11</v>
      </c>
      <c r="C39" s="55" t="s">
        <v>7</v>
      </c>
      <c r="D39" s="56">
        <v>1287.1096131202853</v>
      </c>
    </row>
    <row r="40" spans="1:4">
      <c r="A40" s="55" t="s">
        <v>4</v>
      </c>
      <c r="B40" s="55" t="s">
        <v>11</v>
      </c>
      <c r="C40" s="55" t="s">
        <v>8</v>
      </c>
      <c r="D40" s="56">
        <v>14992.737708973144</v>
      </c>
    </row>
    <row r="41" spans="1:4">
      <c r="A41" s="55" t="s">
        <v>4</v>
      </c>
      <c r="B41" s="55" t="s">
        <v>11</v>
      </c>
      <c r="C41" s="55" t="s">
        <v>8</v>
      </c>
      <c r="D41" s="56">
        <v>113.83989115601334</v>
      </c>
    </row>
    <row r="42" spans="1:4">
      <c r="A42" s="55" t="s">
        <v>4</v>
      </c>
      <c r="B42" s="55" t="s">
        <v>11</v>
      </c>
      <c r="C42" s="55" t="s">
        <v>8</v>
      </c>
      <c r="D42" s="56">
        <v>300.93635197429421</v>
      </c>
    </row>
    <row r="43" spans="1:4">
      <c r="A43" s="55" t="s">
        <v>4</v>
      </c>
      <c r="B43" s="55" t="s">
        <v>11</v>
      </c>
      <c r="C43" s="55" t="s">
        <v>8</v>
      </c>
      <c r="D43" s="56">
        <v>249.26072188319432</v>
      </c>
    </row>
    <row r="44" spans="1:4">
      <c r="A44" s="55" t="s">
        <v>4</v>
      </c>
      <c r="B44" s="55" t="s">
        <v>11</v>
      </c>
      <c r="C44" s="55" t="s">
        <v>9</v>
      </c>
      <c r="D44" s="56">
        <v>512.70880007666017</v>
      </c>
    </row>
    <row r="45" spans="1:4">
      <c r="A45" s="55" t="s">
        <v>4</v>
      </c>
      <c r="B45" s="55" t="s">
        <v>11</v>
      </c>
      <c r="C45" s="55" t="s">
        <v>9</v>
      </c>
      <c r="D45" s="56">
        <v>967.40806837521404</v>
      </c>
    </row>
    <row r="46" spans="1:4">
      <c r="A46" s="55" t="s">
        <v>4</v>
      </c>
      <c r="B46" s="55" t="s">
        <v>11</v>
      </c>
      <c r="C46" s="55" t="s">
        <v>9</v>
      </c>
      <c r="D46" s="56">
        <v>2101.6627019946113</v>
      </c>
    </row>
    <row r="47" spans="1:4" ht="28.8">
      <c r="A47" s="55" t="s">
        <v>4</v>
      </c>
      <c r="B47" s="55" t="s">
        <v>11</v>
      </c>
      <c r="C47" s="55" t="s">
        <v>10</v>
      </c>
      <c r="D47" s="56">
        <v>4494.5772167010409</v>
      </c>
    </row>
    <row r="48" spans="1:4" ht="28.8">
      <c r="A48" s="55" t="s">
        <v>4</v>
      </c>
      <c r="B48" s="55" t="s">
        <v>11</v>
      </c>
      <c r="C48" s="55" t="s">
        <v>10</v>
      </c>
      <c r="D48" s="56">
        <v>6453.0284888834894</v>
      </c>
    </row>
    <row r="49" spans="1:4" ht="28.8">
      <c r="A49" s="55" t="s">
        <v>4</v>
      </c>
      <c r="B49" s="55" t="s">
        <v>11</v>
      </c>
      <c r="C49" s="55" t="s">
        <v>10</v>
      </c>
      <c r="D49" s="56">
        <v>15800.580311728456</v>
      </c>
    </row>
    <row r="50" spans="1:4">
      <c r="A50" s="55" t="s">
        <v>12</v>
      </c>
      <c r="B50" s="55" t="s">
        <v>5</v>
      </c>
      <c r="C50" s="55" t="s">
        <v>6</v>
      </c>
      <c r="D50" s="56">
        <v>80.026145895533148</v>
      </c>
    </row>
    <row r="51" spans="1:4">
      <c r="A51" s="55" t="s">
        <v>12</v>
      </c>
      <c r="B51" s="55" t="s">
        <v>5</v>
      </c>
      <c r="C51" s="55" t="s">
        <v>6</v>
      </c>
      <c r="D51" s="56">
        <v>73.652544518074123</v>
      </c>
    </row>
    <row r="52" spans="1:4">
      <c r="A52" s="55" t="s">
        <v>12</v>
      </c>
      <c r="B52" s="55" t="s">
        <v>5</v>
      </c>
      <c r="C52" s="55" t="s">
        <v>6</v>
      </c>
      <c r="D52" s="56">
        <v>43.008356324661591</v>
      </c>
    </row>
    <row r="53" spans="1:4" ht="28.8">
      <c r="A53" s="55" t="s">
        <v>12</v>
      </c>
      <c r="B53" s="55" t="s">
        <v>5</v>
      </c>
      <c r="C53" s="55" t="s">
        <v>7</v>
      </c>
      <c r="D53" s="56">
        <v>188.81560177585328</v>
      </c>
    </row>
    <row r="54" spans="1:4" ht="28.8">
      <c r="A54" s="55" t="s">
        <v>12</v>
      </c>
      <c r="B54" s="55" t="s">
        <v>5</v>
      </c>
      <c r="C54" s="55" t="s">
        <v>7</v>
      </c>
      <c r="D54" s="56">
        <v>119.09449140385195</v>
      </c>
    </row>
    <row r="55" spans="1:4" ht="28.8">
      <c r="A55" s="55" t="s">
        <v>12</v>
      </c>
      <c r="B55" s="55" t="s">
        <v>5</v>
      </c>
      <c r="C55" s="55" t="s">
        <v>7</v>
      </c>
      <c r="D55" s="56">
        <v>2.572387778602919</v>
      </c>
    </row>
    <row r="56" spans="1:4">
      <c r="A56" s="55" t="s">
        <v>12</v>
      </c>
      <c r="B56" s="55" t="s">
        <v>5</v>
      </c>
      <c r="C56" s="55" t="s">
        <v>8</v>
      </c>
      <c r="D56" s="56">
        <v>857.50000315621003</v>
      </c>
    </row>
    <row r="57" spans="1:4">
      <c r="A57" s="55" t="s">
        <v>12</v>
      </c>
      <c r="B57" s="55" t="s">
        <v>5</v>
      </c>
      <c r="C57" s="55" t="s">
        <v>8</v>
      </c>
      <c r="D57" s="56">
        <v>147.55755453908313</v>
      </c>
    </row>
    <row r="58" spans="1:4">
      <c r="A58" s="55" t="s">
        <v>12</v>
      </c>
      <c r="B58" s="55" t="s">
        <v>5</v>
      </c>
      <c r="C58" s="55" t="s">
        <v>8</v>
      </c>
      <c r="D58" s="56">
        <v>28.467406849377209</v>
      </c>
    </row>
    <row r="59" spans="1:4">
      <c r="A59" s="55" t="s">
        <v>12</v>
      </c>
      <c r="B59" s="55" t="s">
        <v>5</v>
      </c>
      <c r="C59" s="55" t="s">
        <v>8</v>
      </c>
      <c r="D59" s="56">
        <v>17.707492819654846</v>
      </c>
    </row>
    <row r="60" spans="1:4">
      <c r="A60" s="55" t="s">
        <v>12</v>
      </c>
      <c r="B60" s="55" t="s">
        <v>5</v>
      </c>
      <c r="C60" s="55" t="s">
        <v>9</v>
      </c>
      <c r="D60" s="56">
        <v>45.811061741774076</v>
      </c>
    </row>
    <row r="61" spans="1:4">
      <c r="A61" s="55" t="s">
        <v>12</v>
      </c>
      <c r="B61" s="55" t="s">
        <v>5</v>
      </c>
      <c r="C61" s="55" t="s">
        <v>9</v>
      </c>
      <c r="D61" s="56">
        <v>87.043717080341381</v>
      </c>
    </row>
    <row r="62" spans="1:4">
      <c r="A62" s="55" t="s">
        <v>12</v>
      </c>
      <c r="B62" s="55" t="s">
        <v>5</v>
      </c>
      <c r="C62" s="55" t="s">
        <v>9</v>
      </c>
      <c r="D62" s="56">
        <v>88.889672694798961</v>
      </c>
    </row>
    <row r="63" spans="1:4" ht="28.8">
      <c r="A63" s="55" t="s">
        <v>12</v>
      </c>
      <c r="B63" s="55" t="s">
        <v>5</v>
      </c>
      <c r="C63" s="55" t="s">
        <v>10</v>
      </c>
      <c r="D63" s="56">
        <v>256.85369016315366</v>
      </c>
    </row>
    <row r="64" spans="1:4" ht="28.8">
      <c r="A64" s="55" t="s">
        <v>12</v>
      </c>
      <c r="B64" s="55" t="s">
        <v>5</v>
      </c>
      <c r="C64" s="55" t="s">
        <v>10</v>
      </c>
      <c r="D64" s="56">
        <v>475.96369488600158</v>
      </c>
    </row>
    <row r="65" spans="1:4" ht="28.8">
      <c r="A65" s="55" t="s">
        <v>12</v>
      </c>
      <c r="B65" s="55" t="s">
        <v>5</v>
      </c>
      <c r="C65" s="55" t="s">
        <v>10</v>
      </c>
      <c r="D65" s="56">
        <v>134.04185692833207</v>
      </c>
    </row>
    <row r="66" spans="1:4">
      <c r="A66" s="55" t="s">
        <v>12</v>
      </c>
      <c r="B66" s="55" t="s">
        <v>11</v>
      </c>
      <c r="C66" s="55" t="s">
        <v>6</v>
      </c>
      <c r="D66" s="56">
        <v>17.399307289487844</v>
      </c>
    </row>
    <row r="67" spans="1:4">
      <c r="A67" s="55" t="s">
        <v>12</v>
      </c>
      <c r="B67" s="55" t="s">
        <v>11</v>
      </c>
      <c r="C67" s="55" t="s">
        <v>6</v>
      </c>
      <c r="D67" s="56">
        <v>131.85428836192136</v>
      </c>
    </row>
    <row r="68" spans="1:4">
      <c r="A68" s="55" t="s">
        <v>12</v>
      </c>
      <c r="B68" s="55" t="s">
        <v>11</v>
      </c>
      <c r="C68" s="55" t="s">
        <v>6</v>
      </c>
      <c r="D68" s="56">
        <v>235.29743853686978</v>
      </c>
    </row>
    <row r="69" spans="1:4" ht="28.8">
      <c r="A69" s="55" t="s">
        <v>12</v>
      </c>
      <c r="B69" s="55" t="s">
        <v>11</v>
      </c>
      <c r="C69" s="55" t="s">
        <v>7</v>
      </c>
      <c r="D69" s="56">
        <v>106.45855834582812</v>
      </c>
    </row>
    <row r="70" spans="1:4" ht="28.8">
      <c r="A70" s="55" t="s">
        <v>12</v>
      </c>
      <c r="B70" s="55" t="s">
        <v>11</v>
      </c>
      <c r="C70" s="55" t="s">
        <v>7</v>
      </c>
      <c r="D70" s="56">
        <v>100.59122045636413</v>
      </c>
    </row>
    <row r="71" spans="1:4" ht="28.8">
      <c r="A71" s="55" t="s">
        <v>12</v>
      </c>
      <c r="B71" s="55" t="s">
        <v>11</v>
      </c>
      <c r="C71" s="55" t="s">
        <v>7</v>
      </c>
      <c r="D71" s="56">
        <v>46.363636166049446</v>
      </c>
    </row>
    <row r="72" spans="1:4">
      <c r="A72" s="55" t="s">
        <v>12</v>
      </c>
      <c r="B72" s="55" t="s">
        <v>11</v>
      </c>
      <c r="C72" s="55" t="s">
        <v>8</v>
      </c>
      <c r="D72" s="56">
        <v>1616.9325380459552</v>
      </c>
    </row>
    <row r="73" spans="1:4">
      <c r="A73" s="55" t="s">
        <v>12</v>
      </c>
      <c r="B73" s="55" t="s">
        <v>11</v>
      </c>
      <c r="C73" s="55" t="s">
        <v>8</v>
      </c>
      <c r="D73" s="56">
        <v>71.426744329239483</v>
      </c>
    </row>
    <row r="74" spans="1:4">
      <c r="A74" s="55" t="s">
        <v>12</v>
      </c>
      <c r="B74" s="55" t="s">
        <v>11</v>
      </c>
      <c r="C74" s="55" t="s">
        <v>8</v>
      </c>
      <c r="D74" s="56">
        <v>59.034396905403753</v>
      </c>
    </row>
    <row r="75" spans="1:4">
      <c r="A75" s="55" t="s">
        <v>12</v>
      </c>
      <c r="B75" s="55" t="s">
        <v>11</v>
      </c>
      <c r="C75" s="55" t="s">
        <v>8</v>
      </c>
      <c r="D75" s="56">
        <v>74.97081113114595</v>
      </c>
    </row>
    <row r="76" spans="1:4">
      <c r="A76" s="55" t="s">
        <v>12</v>
      </c>
      <c r="B76" s="55" t="s">
        <v>11</v>
      </c>
      <c r="C76" s="55" t="s">
        <v>9</v>
      </c>
      <c r="D76" s="56">
        <v>106.47922980913231</v>
      </c>
    </row>
    <row r="77" spans="1:4">
      <c r="A77" s="55" t="s">
        <v>12</v>
      </c>
      <c r="B77" s="55" t="s">
        <v>11</v>
      </c>
      <c r="C77" s="55" t="s">
        <v>9</v>
      </c>
      <c r="D77" s="56">
        <v>171.10163112566553</v>
      </c>
    </row>
    <row r="78" spans="1:4">
      <c r="A78" s="55" t="s">
        <v>12</v>
      </c>
      <c r="B78" s="55" t="s">
        <v>11</v>
      </c>
      <c r="C78" s="55" t="s">
        <v>9</v>
      </c>
      <c r="D78" s="56">
        <v>50.971651279928878</v>
      </c>
    </row>
    <row r="79" spans="1:4" ht="28.8">
      <c r="A79" s="55" t="s">
        <v>12</v>
      </c>
      <c r="B79" s="55" t="s">
        <v>11</v>
      </c>
      <c r="C79" s="55" t="s">
        <v>10</v>
      </c>
      <c r="D79" s="56">
        <v>32.512154202946782</v>
      </c>
    </row>
    <row r="80" spans="1:4" ht="28.8">
      <c r="A80" s="55" t="s">
        <v>12</v>
      </c>
      <c r="B80" s="55" t="s">
        <v>11</v>
      </c>
      <c r="C80" s="55" t="s">
        <v>10</v>
      </c>
      <c r="D80" s="56">
        <v>519.16645778151292</v>
      </c>
    </row>
    <row r="81" spans="1:4" ht="28.8">
      <c r="A81" s="55" t="s">
        <v>12</v>
      </c>
      <c r="B81" s="55" t="s">
        <v>11</v>
      </c>
      <c r="C81" s="55" t="s">
        <v>10</v>
      </c>
      <c r="D81" s="56">
        <v>269.88866768835595</v>
      </c>
    </row>
    <row r="82" spans="1:4">
      <c r="A82" s="55" t="s">
        <v>13</v>
      </c>
      <c r="B82" s="55" t="s">
        <v>5</v>
      </c>
      <c r="C82" s="55" t="s">
        <v>6</v>
      </c>
      <c r="D82" s="56">
        <v>99.453886198316553</v>
      </c>
    </row>
    <row r="83" spans="1:4">
      <c r="A83" s="55" t="s">
        <v>13</v>
      </c>
      <c r="B83" s="55" t="s">
        <v>5</v>
      </c>
      <c r="C83" s="55" t="s">
        <v>6</v>
      </c>
      <c r="D83" s="56">
        <v>11.401415746760799</v>
      </c>
    </row>
    <row r="84" spans="1:4">
      <c r="A84" s="55" t="s">
        <v>13</v>
      </c>
      <c r="B84" s="55" t="s">
        <v>5</v>
      </c>
      <c r="C84" s="55" t="s">
        <v>6</v>
      </c>
      <c r="D84" s="56">
        <v>56.176984219402364</v>
      </c>
    </row>
    <row r="85" spans="1:4" ht="28.8">
      <c r="A85" s="55" t="s">
        <v>13</v>
      </c>
      <c r="B85" s="55" t="s">
        <v>5</v>
      </c>
      <c r="C85" s="55" t="s">
        <v>7</v>
      </c>
      <c r="D85" s="56">
        <v>97.363754650933771</v>
      </c>
    </row>
    <row r="86" spans="1:4" ht="28.8">
      <c r="A86" s="55" t="s">
        <v>13</v>
      </c>
      <c r="B86" s="55" t="s">
        <v>5</v>
      </c>
      <c r="C86" s="55" t="s">
        <v>7</v>
      </c>
      <c r="D86" s="56">
        <v>69.268528612339139</v>
      </c>
    </row>
    <row r="87" spans="1:4" ht="28.8">
      <c r="A87" s="55" t="s">
        <v>13</v>
      </c>
      <c r="B87" s="55" t="s">
        <v>5</v>
      </c>
      <c r="C87" s="55" t="s">
        <v>7</v>
      </c>
      <c r="D87" s="56">
        <v>18.130814027919829</v>
      </c>
    </row>
    <row r="88" spans="1:4">
      <c r="A88" s="55" t="s">
        <v>13</v>
      </c>
      <c r="B88" s="55" t="s">
        <v>5</v>
      </c>
      <c r="C88" s="55" t="s">
        <v>8</v>
      </c>
      <c r="D88" s="56">
        <v>514.26835674482527</v>
      </c>
    </row>
    <row r="89" spans="1:4">
      <c r="A89" s="55" t="s">
        <v>13</v>
      </c>
      <c r="B89" s="55" t="s">
        <v>5</v>
      </c>
      <c r="C89" s="55" t="s">
        <v>8</v>
      </c>
      <c r="D89" s="56">
        <v>12.67632358556371</v>
      </c>
    </row>
    <row r="90" spans="1:4">
      <c r="A90" s="55" t="s">
        <v>13</v>
      </c>
      <c r="B90" s="55" t="s">
        <v>5</v>
      </c>
      <c r="C90" s="55" t="s">
        <v>8</v>
      </c>
      <c r="D90" s="56">
        <v>1.766532516443029</v>
      </c>
    </row>
    <row r="91" spans="1:4">
      <c r="A91" s="55" t="s">
        <v>13</v>
      </c>
      <c r="B91" s="55" t="s">
        <v>5</v>
      </c>
      <c r="C91" s="55" t="s">
        <v>9</v>
      </c>
      <c r="D91" s="56">
        <v>64.686585952965203</v>
      </c>
    </row>
    <row r="92" spans="1:4">
      <c r="A92" s="55" t="s">
        <v>13</v>
      </c>
      <c r="B92" s="55" t="s">
        <v>5</v>
      </c>
      <c r="C92" s="55" t="s">
        <v>9</v>
      </c>
      <c r="D92" s="56">
        <v>9.4072820481497317</v>
      </c>
    </row>
    <row r="93" spans="1:4">
      <c r="A93" s="55" t="s">
        <v>13</v>
      </c>
      <c r="B93" s="55" t="s">
        <v>5</v>
      </c>
      <c r="C93" s="55" t="s">
        <v>9</v>
      </c>
      <c r="D93" s="56">
        <v>138.51525860195179</v>
      </c>
    </row>
    <row r="94" spans="1:4" ht="28.8">
      <c r="A94" s="55" t="s">
        <v>13</v>
      </c>
      <c r="B94" s="55" t="s">
        <v>5</v>
      </c>
      <c r="C94" s="55" t="s">
        <v>10</v>
      </c>
      <c r="D94" s="56">
        <v>881.26195438125569</v>
      </c>
    </row>
    <row r="95" spans="1:4" ht="28.8">
      <c r="A95" s="55" t="s">
        <v>13</v>
      </c>
      <c r="B95" s="55" t="s">
        <v>5</v>
      </c>
      <c r="C95" s="55" t="s">
        <v>10</v>
      </c>
      <c r="D95" s="56">
        <v>66.983272685726647</v>
      </c>
    </row>
    <row r="96" spans="1:4" ht="28.8">
      <c r="A96" s="55" t="s">
        <v>13</v>
      </c>
      <c r="B96" s="55" t="s">
        <v>5</v>
      </c>
      <c r="C96" s="55" t="s">
        <v>10</v>
      </c>
      <c r="D96" s="56">
        <v>578.70858427620351</v>
      </c>
    </row>
    <row r="97" spans="1:4">
      <c r="A97" s="55" t="s">
        <v>13</v>
      </c>
      <c r="B97" s="55" t="s">
        <v>11</v>
      </c>
      <c r="C97" s="55" t="s">
        <v>6</v>
      </c>
      <c r="D97" s="56">
        <v>280.3518111321323</v>
      </c>
    </row>
    <row r="98" spans="1:4">
      <c r="A98" s="55" t="s">
        <v>13</v>
      </c>
      <c r="B98" s="55" t="s">
        <v>11</v>
      </c>
      <c r="C98" s="55" t="s">
        <v>6</v>
      </c>
      <c r="D98" s="56">
        <v>24.773503877531454</v>
      </c>
    </row>
    <row r="99" spans="1:4">
      <c r="A99" s="55" t="s">
        <v>13</v>
      </c>
      <c r="B99" s="55" t="s">
        <v>11</v>
      </c>
      <c r="C99" s="55" t="s">
        <v>6</v>
      </c>
      <c r="D99" s="56">
        <v>56.887293072680428</v>
      </c>
    </row>
    <row r="100" spans="1:4" ht="28.8">
      <c r="A100" s="55" t="s">
        <v>13</v>
      </c>
      <c r="B100" s="55" t="s">
        <v>11</v>
      </c>
      <c r="C100" s="55" t="s">
        <v>7</v>
      </c>
      <c r="D100" s="56">
        <v>53.740014117278761</v>
      </c>
    </row>
    <row r="101" spans="1:4" ht="28.8">
      <c r="A101" s="55" t="s">
        <v>13</v>
      </c>
      <c r="B101" s="55" t="s">
        <v>11</v>
      </c>
      <c r="C101" s="55" t="s">
        <v>7</v>
      </c>
      <c r="D101" s="56">
        <v>137.53066007868665</v>
      </c>
    </row>
    <row r="102" spans="1:4" ht="28.8">
      <c r="A102" s="55" t="s">
        <v>13</v>
      </c>
      <c r="B102" s="55" t="s">
        <v>11</v>
      </c>
      <c r="C102" s="55" t="s">
        <v>7</v>
      </c>
      <c r="D102" s="56">
        <v>8.7512758257006062</v>
      </c>
    </row>
    <row r="103" spans="1:4">
      <c r="A103" s="55" t="s">
        <v>13</v>
      </c>
      <c r="B103" s="55" t="s">
        <v>11</v>
      </c>
      <c r="C103" s="55" t="s">
        <v>8</v>
      </c>
      <c r="D103" s="56">
        <v>1063.8599041191676</v>
      </c>
    </row>
    <row r="104" spans="1:4">
      <c r="A104" s="55" t="s">
        <v>13</v>
      </c>
      <c r="B104" s="55" t="s">
        <v>11</v>
      </c>
      <c r="C104" s="55" t="s">
        <v>8</v>
      </c>
      <c r="D104" s="56">
        <v>36.115010329905729</v>
      </c>
    </row>
    <row r="105" spans="1:4">
      <c r="A105" s="55" t="s">
        <v>13</v>
      </c>
      <c r="B105" s="55" t="s">
        <v>11</v>
      </c>
      <c r="C105" s="55" t="s">
        <v>8</v>
      </c>
      <c r="D105" s="56">
        <v>20.926484325085667</v>
      </c>
    </row>
    <row r="106" spans="1:4">
      <c r="A106" s="55" t="s">
        <v>13</v>
      </c>
      <c r="B106" s="55" t="s">
        <v>11</v>
      </c>
      <c r="C106" s="55" t="s">
        <v>9</v>
      </c>
      <c r="D106" s="56">
        <v>309.16328136874773</v>
      </c>
    </row>
    <row r="107" spans="1:4">
      <c r="A107" s="55" t="s">
        <v>13</v>
      </c>
      <c r="B107" s="55" t="s">
        <v>11</v>
      </c>
      <c r="C107" s="55" t="s">
        <v>9</v>
      </c>
      <c r="D107" s="56">
        <v>62.321736282119076</v>
      </c>
    </row>
    <row r="108" spans="1:4">
      <c r="A108" s="55" t="s">
        <v>13</v>
      </c>
      <c r="B108" s="55" t="s">
        <v>11</v>
      </c>
      <c r="C108" s="55" t="s">
        <v>9</v>
      </c>
      <c r="D108" s="56">
        <v>81.22256154547992</v>
      </c>
    </row>
    <row r="109" spans="1:4" ht="28.8">
      <c r="A109" s="55" t="s">
        <v>13</v>
      </c>
      <c r="B109" s="55" t="s">
        <v>11</v>
      </c>
      <c r="C109" s="55" t="s">
        <v>10</v>
      </c>
      <c r="D109" s="56">
        <v>339.93580566450913</v>
      </c>
    </row>
    <row r="110" spans="1:4" ht="28.8">
      <c r="A110" s="55" t="s">
        <v>13</v>
      </c>
      <c r="B110" s="55" t="s">
        <v>11</v>
      </c>
      <c r="C110" s="55" t="s">
        <v>10</v>
      </c>
      <c r="D110" s="56">
        <v>106.15011823782953</v>
      </c>
    </row>
    <row r="111" spans="1:4" ht="28.8">
      <c r="A111" s="55" t="s">
        <v>13</v>
      </c>
      <c r="B111" s="55" t="s">
        <v>11</v>
      </c>
      <c r="C111" s="55" t="s">
        <v>10</v>
      </c>
      <c r="D111" s="56">
        <v>173.66811373939655</v>
      </c>
    </row>
    <row r="112" spans="1:4">
      <c r="A112" s="36"/>
      <c r="B112" s="36"/>
      <c r="C112" s="36"/>
      <c r="D112" s="37"/>
    </row>
    <row r="113" spans="1:4">
      <c r="A113" s="34"/>
      <c r="B113" s="34"/>
      <c r="C113" s="34"/>
      <c r="D113" s="35"/>
    </row>
    <row r="114" spans="1:4">
      <c r="A114" s="34"/>
      <c r="B114" s="34"/>
      <c r="C114" s="34"/>
      <c r="D114" s="35"/>
    </row>
    <row r="115" spans="1:4">
      <c r="A115" s="34"/>
      <c r="B115" s="34"/>
      <c r="C115" s="34"/>
      <c r="D115" s="35"/>
    </row>
    <row r="116" spans="1:4">
      <c r="A116" s="34"/>
      <c r="B116" s="34"/>
      <c r="C116" s="34"/>
      <c r="D116" s="35"/>
    </row>
    <row r="117" spans="1:4">
      <c r="A117" s="34"/>
      <c r="B117" s="34"/>
      <c r="C117" s="34"/>
      <c r="D117" s="35"/>
    </row>
    <row r="118" spans="1:4">
      <c r="A118" s="34"/>
      <c r="B118" s="34"/>
      <c r="C118" s="34"/>
      <c r="D118" s="35"/>
    </row>
    <row r="119" spans="1:4">
      <c r="A119" s="34"/>
      <c r="B119" s="34"/>
      <c r="C119" s="34"/>
      <c r="D119" s="35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  <row r="124" spans="1:4">
      <c r="A124" s="34"/>
      <c r="B124" s="34"/>
      <c r="C124" s="34"/>
      <c r="D124" s="35"/>
    </row>
    <row r="125" spans="1:4">
      <c r="A125" s="34"/>
      <c r="B125" s="34"/>
      <c r="C125" s="34"/>
      <c r="D125" s="35"/>
    </row>
    <row r="126" spans="1:4">
      <c r="A126" s="34"/>
      <c r="B126" s="34"/>
      <c r="C126" s="34"/>
      <c r="D126" s="35"/>
    </row>
    <row r="127" spans="1:4">
      <c r="A127" s="34"/>
      <c r="B127" s="34"/>
      <c r="C127" s="34"/>
      <c r="D127" s="35"/>
    </row>
    <row r="128" spans="1:4">
      <c r="A128" s="34"/>
      <c r="B128" s="34"/>
      <c r="C128" s="34"/>
      <c r="D128" s="35"/>
    </row>
    <row r="129" spans="1:4">
      <c r="A129" s="34"/>
      <c r="B129" s="34"/>
      <c r="C129" s="34"/>
      <c r="D129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TRV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2012-08-15T17:52:09Z</dcterms:modified>
</cp:coreProperties>
</file>